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h\Desktop\"/>
    </mc:Choice>
  </mc:AlternateContent>
  <bookViews>
    <workbookView xWindow="0" yWindow="0" windowWidth="21930" windowHeight="95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23" i="1"/>
  <c r="I37" i="1" s="1"/>
  <c r="I15" i="1"/>
  <c r="D25" i="1" s="1"/>
  <c r="D46" i="1" l="1"/>
  <c r="D57" i="1" s="1"/>
  <c r="D34" i="1"/>
  <c r="D32" i="1"/>
  <c r="D47" i="1"/>
  <c r="D58" i="1" s="1"/>
  <c r="D69" i="1" s="1"/>
  <c r="D12" i="1"/>
  <c r="D14" i="1" s="1"/>
  <c r="D6" i="1"/>
  <c r="D8" i="1" s="1"/>
  <c r="D33" i="1" l="1"/>
  <c r="I33" i="1" s="1"/>
  <c r="D35" i="1"/>
  <c r="I32" i="1"/>
  <c r="D42" i="1" l="1"/>
  <c r="I34" i="1"/>
  <c r="D43" i="1"/>
  <c r="D54" i="1" s="1"/>
  <c r="D65" i="1" s="1"/>
  <c r="I38" i="1"/>
  <c r="D53" i="1" l="1"/>
  <c r="D44" i="1"/>
  <c r="D48" i="1"/>
  <c r="I39" i="1"/>
  <c r="D49" i="1" l="1"/>
  <c r="D55" i="1"/>
  <c r="D64" i="1"/>
  <c r="D66" i="1" s="1"/>
  <c r="D59" i="1"/>
  <c r="D68" i="1"/>
  <c r="D70" i="1" s="1"/>
  <c r="D71" i="1" l="1"/>
  <c r="D60" i="1"/>
</calcChain>
</file>

<file path=xl/comments1.xml><?xml version="1.0" encoding="utf-8"?>
<comments xmlns="http://schemas.openxmlformats.org/spreadsheetml/2006/main">
  <authors>
    <author>CASH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営業日や売上の増減にともない増減する費用（ex.消耗品）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営業日や売上の増減に関係なくかかる費用（ex.家賃・水道光熱費・人件費）</t>
        </r>
      </text>
    </comment>
  </commentList>
</comments>
</file>

<file path=xl/sharedStrings.xml><?xml version="1.0" encoding="utf-8"?>
<sst xmlns="http://schemas.openxmlformats.org/spreadsheetml/2006/main" count="104" uniqueCount="63">
  <si>
    <t>損益シミュレーション</t>
    <rPh sb="0" eb="2">
      <t>ソンエキ</t>
    </rPh>
    <phoneticPr fontId="3"/>
  </si>
  <si>
    <t>原価</t>
    <rPh sb="0" eb="2">
      <t>ゲンカ</t>
    </rPh>
    <phoneticPr fontId="3"/>
  </si>
  <si>
    <t>売上</t>
    <rPh sb="0" eb="2">
      <t>ウリアゲ</t>
    </rPh>
    <phoneticPr fontId="3"/>
  </si>
  <si>
    <t>円</t>
    <rPh sb="0" eb="1">
      <t>エン</t>
    </rPh>
    <phoneticPr fontId="3"/>
  </si>
  <si>
    <t>原価（材料）率</t>
    <rPh sb="0" eb="2">
      <t>ゲンカ</t>
    </rPh>
    <rPh sb="3" eb="5">
      <t>ザイリョウ</t>
    </rPh>
    <rPh sb="6" eb="7">
      <t>リツ</t>
    </rPh>
    <phoneticPr fontId="3"/>
  </si>
  <si>
    <t>売上原価</t>
    <rPh sb="0" eb="2">
      <t>ウリアゲ</t>
    </rPh>
    <rPh sb="2" eb="4">
      <t>ゲンカ</t>
    </rPh>
    <phoneticPr fontId="3"/>
  </si>
  <si>
    <t>売価平均</t>
    <rPh sb="0" eb="2">
      <t>バイカ</t>
    </rPh>
    <rPh sb="2" eb="4">
      <t>ヘイキン</t>
    </rPh>
    <phoneticPr fontId="3"/>
  </si>
  <si>
    <t>売上原価平均</t>
    <rPh sb="0" eb="2">
      <t>ウリアゲ</t>
    </rPh>
    <rPh sb="2" eb="4">
      <t>ゲンカ</t>
    </rPh>
    <rPh sb="4" eb="6">
      <t>ヘイキン</t>
    </rPh>
    <phoneticPr fontId="3"/>
  </si>
  <si>
    <t>飲料単価平均</t>
    <rPh sb="0" eb="2">
      <t>インリョウ</t>
    </rPh>
    <rPh sb="2" eb="4">
      <t>タンカ</t>
    </rPh>
    <rPh sb="4" eb="6">
      <t>ヘイキン</t>
    </rPh>
    <phoneticPr fontId="3"/>
  </si>
  <si>
    <t>食事単価平均</t>
    <rPh sb="0" eb="2">
      <t>ショクジ</t>
    </rPh>
    <rPh sb="2" eb="4">
      <t>タンカ</t>
    </rPh>
    <rPh sb="4" eb="6">
      <t>ヘイキン</t>
    </rPh>
    <phoneticPr fontId="3"/>
  </si>
  <si>
    <t>粗利</t>
    <rPh sb="0" eb="1">
      <t>アラ</t>
    </rPh>
    <phoneticPr fontId="3"/>
  </si>
  <si>
    <t>粗利</t>
    <rPh sb="0" eb="1">
      <t>アラ</t>
    </rPh>
    <rPh sb="1" eb="2">
      <t>リ</t>
    </rPh>
    <phoneticPr fontId="3"/>
  </si>
  <si>
    <t>来客数</t>
    <rPh sb="0" eb="2">
      <t>ライキャク</t>
    </rPh>
    <rPh sb="2" eb="3">
      <t>スウ</t>
    </rPh>
    <phoneticPr fontId="3"/>
  </si>
  <si>
    <t>人</t>
    <rPh sb="0" eb="1">
      <t>ニン</t>
    </rPh>
    <phoneticPr fontId="3"/>
  </si>
  <si>
    <t>営業日</t>
    <rPh sb="0" eb="3">
      <t>エイギョウビ</t>
    </rPh>
    <phoneticPr fontId="3"/>
  </si>
  <si>
    <t>平日</t>
    <rPh sb="0" eb="2">
      <t>ヘイジツ</t>
    </rPh>
    <phoneticPr fontId="3"/>
  </si>
  <si>
    <t>土日</t>
    <rPh sb="0" eb="2">
      <t>ドニチ</t>
    </rPh>
    <phoneticPr fontId="3"/>
  </si>
  <si>
    <t>日</t>
    <rPh sb="0" eb="1">
      <t>ニチ</t>
    </rPh>
    <phoneticPr fontId="3"/>
  </si>
  <si>
    <t>変動費</t>
    <rPh sb="0" eb="2">
      <t>ヘンドウ</t>
    </rPh>
    <rPh sb="2" eb="3">
      <t>ヒ</t>
    </rPh>
    <phoneticPr fontId="3"/>
  </si>
  <si>
    <t>消耗品費</t>
    <rPh sb="0" eb="3">
      <t>ショウモウヒン</t>
    </rPh>
    <rPh sb="3" eb="4">
      <t>ヒ</t>
    </rPh>
    <phoneticPr fontId="3"/>
  </si>
  <si>
    <t>家賃</t>
    <rPh sb="0" eb="2">
      <t>ヤチン</t>
    </rPh>
    <phoneticPr fontId="3"/>
  </si>
  <si>
    <t>水道光熱費</t>
    <rPh sb="0" eb="2">
      <t>スイドウ</t>
    </rPh>
    <rPh sb="2" eb="5">
      <t>コウネツヒ</t>
    </rPh>
    <phoneticPr fontId="3"/>
  </si>
  <si>
    <t>通信費</t>
    <rPh sb="0" eb="3">
      <t>ツウシンヒ</t>
    </rPh>
    <phoneticPr fontId="3"/>
  </si>
  <si>
    <t>雑費</t>
    <rPh sb="0" eb="2">
      <t>ザッピ</t>
    </rPh>
    <phoneticPr fontId="3"/>
  </si>
  <si>
    <t>固定費</t>
    <rPh sb="0" eb="3">
      <t>コテイヒヒ</t>
    </rPh>
    <phoneticPr fontId="3"/>
  </si>
  <si>
    <t>変動費率</t>
    <rPh sb="0" eb="2">
      <t>ヘンドウ</t>
    </rPh>
    <rPh sb="2" eb="3">
      <t>ヒ</t>
    </rPh>
    <rPh sb="3" eb="4">
      <t>リツ</t>
    </rPh>
    <phoneticPr fontId="3"/>
  </si>
  <si>
    <t>想定</t>
    <rPh sb="0" eb="2">
      <t>ソウテイ</t>
    </rPh>
    <phoneticPr fontId="3"/>
  </si>
  <si>
    <t>売上高</t>
    <rPh sb="0" eb="2">
      <t>ウリアゲ</t>
    </rPh>
    <rPh sb="2" eb="3">
      <t>ダカ</t>
    </rPh>
    <phoneticPr fontId="3"/>
  </si>
  <si>
    <t>粗利</t>
    <rPh sb="0" eb="2">
      <t>アラリ</t>
    </rPh>
    <phoneticPr fontId="3"/>
  </si>
  <si>
    <t>（経費）</t>
    <rPh sb="1" eb="3">
      <t>ケイヒ</t>
    </rPh>
    <phoneticPr fontId="3"/>
  </si>
  <si>
    <t>固定費</t>
    <rPh sb="0" eb="3">
      <t>コテイヒ</t>
    </rPh>
    <phoneticPr fontId="3"/>
  </si>
  <si>
    <t>（経費合計）</t>
    <rPh sb="1" eb="3">
      <t>ケイヒ</t>
    </rPh>
    <rPh sb="3" eb="5">
      <t>ゴウケイ</t>
    </rPh>
    <phoneticPr fontId="3"/>
  </si>
  <si>
    <t>飲料注文割合</t>
    <rPh sb="0" eb="2">
      <t>インリョウ</t>
    </rPh>
    <rPh sb="2" eb="4">
      <t>チュウモン</t>
    </rPh>
    <rPh sb="4" eb="6">
      <t>ワリアイ</t>
    </rPh>
    <phoneticPr fontId="3"/>
  </si>
  <si>
    <t>平日data</t>
    <rPh sb="0" eb="2">
      <t>ヘイジツ</t>
    </rPh>
    <phoneticPr fontId="3"/>
  </si>
  <si>
    <t>土日data</t>
    <rPh sb="0" eb="2">
      <t>ドニチ</t>
    </rPh>
    <phoneticPr fontId="3"/>
  </si>
  <si>
    <t>損益</t>
    <rPh sb="0" eb="2">
      <t>ソンエキ</t>
    </rPh>
    <phoneticPr fontId="3"/>
  </si>
  <si>
    <t>フラ権払</t>
    <rPh sb="2" eb="3">
      <t>ケン</t>
    </rPh>
    <rPh sb="3" eb="4">
      <t>バラ</t>
    </rPh>
    <phoneticPr fontId="3"/>
  </si>
  <si>
    <t>【シミュレーション用data】</t>
    <rPh sb="9" eb="10">
      <t>ヨウ</t>
    </rPh>
    <phoneticPr fontId="3"/>
  </si>
  <si>
    <t>②</t>
    <phoneticPr fontId="3"/>
  </si>
  <si>
    <t>③</t>
    <phoneticPr fontId="3"/>
  </si>
  <si>
    <t>【参考用　月ベース必要経費】</t>
    <rPh sb="1" eb="4">
      <t>サンコウヨウ</t>
    </rPh>
    <rPh sb="5" eb="6">
      <t>ツキ</t>
    </rPh>
    <rPh sb="9" eb="11">
      <t>ヒツヨウ</t>
    </rPh>
    <rPh sb="11" eb="13">
      <t>ケイヒ</t>
    </rPh>
    <phoneticPr fontId="3"/>
  </si>
  <si>
    <t>【基本data】</t>
    <rPh sb="1" eb="3">
      <t>キホン</t>
    </rPh>
    <phoneticPr fontId="3"/>
  </si>
  <si>
    <t>年間損益　1年目</t>
    <rPh sb="0" eb="2">
      <t>ネンカン</t>
    </rPh>
    <rPh sb="2" eb="4">
      <t>ソンエキ</t>
    </rPh>
    <rPh sb="6" eb="8">
      <t>ネンメ</t>
    </rPh>
    <phoneticPr fontId="3"/>
  </si>
  <si>
    <t>年間損益　2年目</t>
    <rPh sb="0" eb="2">
      <t>ネンカン</t>
    </rPh>
    <rPh sb="2" eb="4">
      <t>ソンエキ</t>
    </rPh>
    <rPh sb="6" eb="8">
      <t>ネンメ</t>
    </rPh>
    <phoneticPr fontId="3"/>
  </si>
  <si>
    <t>年間損益　3年目</t>
    <rPh sb="0" eb="2">
      <t>ネンカン</t>
    </rPh>
    <rPh sb="2" eb="4">
      <t>ソンエキ</t>
    </rPh>
    <rPh sb="6" eb="8">
      <t>ネンメ</t>
    </rPh>
    <phoneticPr fontId="3"/>
  </si>
  <si>
    <t>成長率
（対前年来客数増加割合）</t>
    <rPh sb="0" eb="3">
      <t>セイチョウリツ</t>
    </rPh>
    <rPh sb="5" eb="6">
      <t>タイ</t>
    </rPh>
    <rPh sb="6" eb="8">
      <t>ゼンネン</t>
    </rPh>
    <rPh sb="8" eb="10">
      <t>ライキャク</t>
    </rPh>
    <rPh sb="10" eb="11">
      <t>スウ</t>
    </rPh>
    <rPh sb="11" eb="13">
      <t>ゾウカ</t>
    </rPh>
    <rPh sb="13" eb="15">
      <t>ワリアイ</t>
    </rPh>
    <phoneticPr fontId="3"/>
  </si>
  <si>
    <t>事業主分</t>
    <rPh sb="0" eb="3">
      <t>ジギョウヌシ</t>
    </rPh>
    <rPh sb="3" eb="4">
      <t>ブン</t>
    </rPh>
    <phoneticPr fontId="3"/>
  </si>
  <si>
    <t>スタッフ人件費</t>
    <rPh sb="4" eb="7">
      <t>ジンケンヒ</t>
    </rPh>
    <phoneticPr fontId="3"/>
  </si>
  <si>
    <t>(comment)</t>
    <phoneticPr fontId="3"/>
  </si>
  <si>
    <t>設備・内装等の設備投資は考慮外のため</t>
    <rPh sb="0" eb="2">
      <t>セツビ</t>
    </rPh>
    <rPh sb="3" eb="5">
      <t>ナイソウ</t>
    </rPh>
    <rPh sb="5" eb="6">
      <t>トウ</t>
    </rPh>
    <rPh sb="7" eb="9">
      <t>セツビ</t>
    </rPh>
    <rPh sb="9" eb="11">
      <t>トウシ</t>
    </rPh>
    <rPh sb="12" eb="14">
      <t>コウリョ</t>
    </rPh>
    <rPh sb="14" eb="15">
      <t>ガイ</t>
    </rPh>
    <phoneticPr fontId="3"/>
  </si>
  <si>
    <t>当該損益予測の前に資金流出あり</t>
    <rPh sb="0" eb="2">
      <t>トウガイ</t>
    </rPh>
    <rPh sb="2" eb="4">
      <t>ソンエキ</t>
    </rPh>
    <rPh sb="4" eb="6">
      <t>ヨソク</t>
    </rPh>
    <rPh sb="7" eb="8">
      <t>マエ</t>
    </rPh>
    <rPh sb="9" eb="11">
      <t>シキン</t>
    </rPh>
    <rPh sb="11" eb="13">
      <t>リュウシュツ</t>
    </rPh>
    <phoneticPr fontId="3"/>
  </si>
  <si>
    <t>・</t>
    <phoneticPr fontId="3"/>
  </si>
  <si>
    <t>基本情報</t>
    <rPh sb="0" eb="2">
      <t>キホン</t>
    </rPh>
    <rPh sb="2" eb="4">
      <t>ジョウホウ</t>
    </rPh>
    <phoneticPr fontId="3"/>
  </si>
  <si>
    <t>見込損益</t>
    <rPh sb="0" eb="2">
      <t>ミコミ</t>
    </rPh>
    <rPh sb="2" eb="4">
      <t>ソンエキ</t>
    </rPh>
    <phoneticPr fontId="3"/>
  </si>
  <si>
    <t>初年度月ベース損益</t>
    <rPh sb="0" eb="3">
      <t>ショネンド</t>
    </rPh>
    <phoneticPr fontId="3"/>
  </si>
  <si>
    <t>初年度週ベース粗利</t>
    <rPh sb="0" eb="3">
      <t>ショネンド</t>
    </rPh>
    <rPh sb="3" eb="4">
      <t>シュウ</t>
    </rPh>
    <rPh sb="7" eb="9">
      <t>アラリ</t>
    </rPh>
    <phoneticPr fontId="3"/>
  </si>
  <si>
    <t>雑費</t>
    <rPh sb="0" eb="2">
      <t>ザッピ</t>
    </rPh>
    <phoneticPr fontId="3"/>
  </si>
  <si>
    <t>接待交際費</t>
    <rPh sb="0" eb="2">
      <t>セッタイ</t>
    </rPh>
    <rPh sb="2" eb="5">
      <t>コウサイヒ</t>
    </rPh>
    <phoneticPr fontId="3"/>
  </si>
  <si>
    <t>3～27行の青色塗り部分に入力</t>
    <rPh sb="4" eb="5">
      <t>ギョウ</t>
    </rPh>
    <rPh sb="6" eb="7">
      <t>アオ</t>
    </rPh>
    <rPh sb="7" eb="9">
      <t>イロヌ</t>
    </rPh>
    <rPh sb="10" eb="12">
      <t>ブブン</t>
    </rPh>
    <rPh sb="13" eb="15">
      <t>ニュウリョク</t>
    </rPh>
    <phoneticPr fontId="3"/>
  </si>
  <si>
    <t>①</t>
    <phoneticPr fontId="3"/>
  </si>
  <si>
    <t>②/①＝④</t>
    <phoneticPr fontId="3"/>
  </si>
  <si>
    <t>①×④</t>
    <phoneticPr fontId="3"/>
  </si>
  <si>
    <t>②③は内容要検討</t>
    <rPh sb="3" eb="5">
      <t>ナイヨウ</t>
    </rPh>
    <rPh sb="5" eb="6">
      <t>ヨウ</t>
    </rPh>
    <rPh sb="6" eb="8">
      <t>ケントウ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</si>
</sst>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0" fillId="0" borderId="0" xfId="1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12" xfId="0" applyBorder="1">
      <alignment vertical="center"/>
    </xf>
    <xf numFmtId="38" fontId="0" fillId="0" borderId="3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38" fontId="0" fillId="0" borderId="5" xfId="0" applyNumberFormat="1" applyBorder="1">
      <alignment vertical="center"/>
    </xf>
    <xf numFmtId="0" fontId="0" fillId="0" borderId="15" xfId="0" applyBorder="1">
      <alignment vertical="center"/>
    </xf>
    <xf numFmtId="38" fontId="0" fillId="0" borderId="16" xfId="1" applyFont="1" applyBorder="1">
      <alignment vertical="center"/>
    </xf>
    <xf numFmtId="38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9" fontId="0" fillId="0" borderId="0" xfId="2" applyFont="1" applyFill="1" applyBorder="1">
      <alignment vertical="center"/>
    </xf>
    <xf numFmtId="0" fontId="2" fillId="0" borderId="0" xfId="0" applyFont="1">
      <alignment vertical="center"/>
    </xf>
    <xf numFmtId="0" fontId="0" fillId="0" borderId="18" xfId="0" applyBorder="1">
      <alignment vertical="center"/>
    </xf>
    <xf numFmtId="0" fontId="7" fillId="0" borderId="18" xfId="0" applyFont="1" applyBorder="1" applyAlignment="1">
      <alignment vertical="center" wrapText="1"/>
    </xf>
    <xf numFmtId="9" fontId="0" fillId="0" borderId="18" xfId="2" applyFont="1" applyFill="1" applyBorder="1">
      <alignment vertical="center"/>
    </xf>
    <xf numFmtId="38" fontId="0" fillId="0" borderId="18" xfId="1" applyFont="1" applyBorder="1">
      <alignment vertical="center"/>
    </xf>
    <xf numFmtId="0" fontId="0" fillId="0" borderId="19" xfId="0" applyBorder="1">
      <alignment vertical="center"/>
    </xf>
    <xf numFmtId="38" fontId="0" fillId="0" borderId="19" xfId="1" applyFont="1" applyBorder="1">
      <alignment vertical="center"/>
    </xf>
    <xf numFmtId="0" fontId="4" fillId="0" borderId="0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9" fontId="0" fillId="0" borderId="19" xfId="2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0" fillId="3" borderId="17" xfId="0" applyFill="1" applyBorder="1">
      <alignment vertical="center"/>
    </xf>
    <xf numFmtId="0" fontId="0" fillId="3" borderId="16" xfId="0" applyFill="1" applyBorder="1">
      <alignment vertical="center"/>
    </xf>
    <xf numFmtId="0" fontId="4" fillId="4" borderId="15" xfId="0" applyFont="1" applyFill="1" applyBorder="1">
      <alignment vertical="center"/>
    </xf>
    <xf numFmtId="0" fontId="0" fillId="4" borderId="17" xfId="0" applyFill="1" applyBorder="1">
      <alignment vertical="center"/>
    </xf>
    <xf numFmtId="0" fontId="0" fillId="4" borderId="16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5" borderId="18" xfId="0" applyFill="1" applyBorder="1">
      <alignment vertical="center"/>
    </xf>
    <xf numFmtId="9" fontId="0" fillId="0" borderId="2" xfId="2" applyFont="1" applyFill="1" applyBorder="1">
      <alignment vertical="center"/>
    </xf>
    <xf numFmtId="0" fontId="4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4" fillId="5" borderId="18" xfId="0" applyFont="1" applyFill="1" applyBorder="1">
      <alignment vertical="center"/>
    </xf>
    <xf numFmtId="38" fontId="0" fillId="2" borderId="2" xfId="1" applyFont="1" applyFill="1" applyBorder="1" applyProtection="1">
      <alignment vertical="center"/>
      <protection locked="0"/>
    </xf>
    <xf numFmtId="9" fontId="0" fillId="2" borderId="0" xfId="2" applyFont="1" applyFill="1" applyBorder="1" applyProtection="1">
      <alignment vertical="center"/>
      <protection locked="0"/>
    </xf>
    <xf numFmtId="38" fontId="0" fillId="2" borderId="0" xfId="1" applyFont="1" applyFill="1" applyBorder="1" applyProtection="1">
      <alignment vertical="center"/>
      <protection locked="0"/>
    </xf>
    <xf numFmtId="9" fontId="0" fillId="2" borderId="7" xfId="2" applyFont="1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38" fontId="0" fillId="2" borderId="3" xfId="1" applyFont="1" applyFill="1" applyBorder="1" applyProtection="1">
      <alignment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38" fontId="0" fillId="2" borderId="14" xfId="1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>
      <selection activeCell="H21" sqref="H21"/>
    </sheetView>
  </sheetViews>
  <sheetFormatPr defaultRowHeight="18.75"/>
  <cols>
    <col min="1" max="1" width="6.625" customWidth="1"/>
    <col min="2" max="2" width="16.5" customWidth="1"/>
    <col min="3" max="3" width="20" customWidth="1"/>
    <col min="4" max="4" width="10.5" bestFit="1" customWidth="1"/>
    <col min="5" max="5" width="3.375" bestFit="1" customWidth="1"/>
    <col min="7" max="7" width="11.875" customWidth="1"/>
    <col min="8" max="8" width="16.125" customWidth="1"/>
    <col min="9" max="9" width="9.5" style="1" bestFit="1" customWidth="1"/>
  </cols>
  <sheetData>
    <row r="1" spans="1:10" ht="25.5">
      <c r="A1" s="22" t="s">
        <v>0</v>
      </c>
      <c r="D1" s="31" t="s">
        <v>58</v>
      </c>
    </row>
    <row r="2" spans="1:10" ht="25.5">
      <c r="A2" s="22"/>
      <c r="D2" s="31"/>
    </row>
    <row r="3" spans="1:10">
      <c r="A3" s="51" t="s">
        <v>52</v>
      </c>
      <c r="B3" s="52"/>
      <c r="C3" s="6"/>
      <c r="D3" s="6"/>
      <c r="E3" s="6"/>
      <c r="F3" s="6"/>
      <c r="G3" s="6"/>
      <c r="H3" s="6"/>
      <c r="I3" s="15"/>
      <c r="J3" s="6"/>
    </row>
    <row r="4" spans="1:10">
      <c r="A4" s="6"/>
      <c r="B4" s="38" t="s">
        <v>41</v>
      </c>
      <c r="C4" s="6"/>
      <c r="D4" s="6"/>
      <c r="E4" s="6"/>
      <c r="F4" s="6"/>
      <c r="G4" s="38" t="s">
        <v>40</v>
      </c>
      <c r="H4" s="6"/>
      <c r="I4" s="15"/>
      <c r="J4" s="6"/>
    </row>
    <row r="5" spans="1:10">
      <c r="A5" s="6"/>
      <c r="B5" s="11" t="s">
        <v>9</v>
      </c>
      <c r="C5" s="3" t="s">
        <v>6</v>
      </c>
      <c r="D5" s="54">
        <v>1000</v>
      </c>
      <c r="E5" s="4" t="s">
        <v>3</v>
      </c>
      <c r="F5" s="6"/>
      <c r="G5" s="11" t="s">
        <v>18</v>
      </c>
      <c r="H5" s="58" t="s">
        <v>19</v>
      </c>
      <c r="I5" s="61">
        <v>50000</v>
      </c>
      <c r="J5" s="6"/>
    </row>
    <row r="6" spans="1:10">
      <c r="A6" s="6"/>
      <c r="B6" s="12"/>
      <c r="C6" s="6" t="s">
        <v>7</v>
      </c>
      <c r="D6" s="15">
        <f>D5*D7</f>
        <v>250</v>
      </c>
      <c r="E6" s="7" t="s">
        <v>3</v>
      </c>
      <c r="F6" s="6"/>
      <c r="G6" s="12"/>
      <c r="H6" s="59" t="s">
        <v>56</v>
      </c>
      <c r="I6" s="62">
        <v>50000</v>
      </c>
      <c r="J6" s="6"/>
    </row>
    <row r="7" spans="1:10">
      <c r="A7" s="6"/>
      <c r="B7" s="12"/>
      <c r="C7" s="6" t="s">
        <v>4</v>
      </c>
      <c r="D7" s="55">
        <v>0.25</v>
      </c>
      <c r="E7" s="7"/>
      <c r="F7" s="6"/>
      <c r="G7" s="12"/>
      <c r="H7" s="59" t="s">
        <v>57</v>
      </c>
      <c r="I7" s="62">
        <v>50000</v>
      </c>
      <c r="J7" s="6"/>
    </row>
    <row r="8" spans="1:10">
      <c r="A8" s="6"/>
      <c r="B8" s="12"/>
      <c r="C8" s="6" t="s">
        <v>10</v>
      </c>
      <c r="D8" s="16">
        <f>D5-D6</f>
        <v>750</v>
      </c>
      <c r="E8" s="7"/>
      <c r="F8" s="6"/>
      <c r="G8" s="12"/>
      <c r="H8" s="59"/>
      <c r="I8" s="62"/>
      <c r="J8" s="6"/>
    </row>
    <row r="9" spans="1:10">
      <c r="A9" s="6"/>
      <c r="B9" s="12"/>
      <c r="C9" s="6"/>
      <c r="D9" s="6"/>
      <c r="E9" s="7"/>
      <c r="F9" s="6"/>
      <c r="G9" s="12"/>
      <c r="H9" s="59"/>
      <c r="I9" s="62"/>
      <c r="J9" s="6"/>
    </row>
    <row r="10" spans="1:10">
      <c r="A10" s="6"/>
      <c r="B10" s="14"/>
      <c r="C10" s="9"/>
      <c r="D10" s="9"/>
      <c r="E10" s="10"/>
      <c r="F10" s="6"/>
      <c r="G10" s="12"/>
      <c r="H10" s="59"/>
      <c r="I10" s="62"/>
      <c r="J10" s="6"/>
    </row>
    <row r="11" spans="1:10">
      <c r="A11" s="6"/>
      <c r="B11" s="13" t="s">
        <v>8</v>
      </c>
      <c r="C11" s="6" t="s">
        <v>6</v>
      </c>
      <c r="D11" s="56">
        <v>2000</v>
      </c>
      <c r="E11" s="7" t="s">
        <v>3</v>
      </c>
      <c r="F11" s="6"/>
      <c r="G11" s="12"/>
      <c r="H11" s="59"/>
      <c r="I11" s="62"/>
      <c r="J11" s="6"/>
    </row>
    <row r="12" spans="1:10">
      <c r="A12" s="6"/>
      <c r="B12" s="12"/>
      <c r="C12" s="6" t="s">
        <v>7</v>
      </c>
      <c r="D12" s="15">
        <f>D11*D13</f>
        <v>200</v>
      </c>
      <c r="E12" s="7" t="s">
        <v>3</v>
      </c>
      <c r="F12" s="6"/>
      <c r="G12" s="12"/>
      <c r="H12" s="59"/>
      <c r="I12" s="62"/>
      <c r="J12" s="6"/>
    </row>
    <row r="13" spans="1:10">
      <c r="A13" s="6"/>
      <c r="B13" s="12"/>
      <c r="C13" s="6" t="s">
        <v>4</v>
      </c>
      <c r="D13" s="55">
        <v>0.1</v>
      </c>
      <c r="E13" s="7"/>
      <c r="F13" s="6"/>
      <c r="G13" s="12"/>
      <c r="H13" s="59"/>
      <c r="I13" s="62"/>
      <c r="J13" s="6"/>
    </row>
    <row r="14" spans="1:10" ht="19.5" thickBot="1">
      <c r="A14" s="6"/>
      <c r="B14" s="12"/>
      <c r="C14" s="6" t="s">
        <v>11</v>
      </c>
      <c r="D14" s="16">
        <f>D11-D12</f>
        <v>1800</v>
      </c>
      <c r="E14" s="7"/>
      <c r="F14" s="6"/>
      <c r="G14" s="17"/>
      <c r="H14" s="63"/>
      <c r="I14" s="64"/>
      <c r="J14" s="6"/>
    </row>
    <row r="15" spans="1:10" ht="19.5" thickTop="1">
      <c r="A15" s="6"/>
      <c r="B15" s="12"/>
      <c r="C15" s="6"/>
      <c r="D15" s="6"/>
      <c r="E15" s="7"/>
      <c r="F15" s="6"/>
      <c r="G15" s="14"/>
      <c r="H15" s="9"/>
      <c r="I15" s="20">
        <f>SUM(I5:I14)</f>
        <v>150000</v>
      </c>
      <c r="J15" s="6" t="s">
        <v>38</v>
      </c>
    </row>
    <row r="16" spans="1:10">
      <c r="A16" s="6"/>
      <c r="B16" s="13" t="s">
        <v>32</v>
      </c>
      <c r="C16" s="6" t="s">
        <v>15</v>
      </c>
      <c r="D16" s="55">
        <v>0.1</v>
      </c>
      <c r="E16" s="7"/>
      <c r="F16" s="6"/>
      <c r="G16" s="13" t="s">
        <v>24</v>
      </c>
      <c r="H16" s="59" t="s">
        <v>47</v>
      </c>
      <c r="I16" s="62">
        <v>500000</v>
      </c>
      <c r="J16" s="6"/>
    </row>
    <row r="17" spans="1:10">
      <c r="A17" s="6"/>
      <c r="B17" s="14"/>
      <c r="C17" s="9" t="s">
        <v>16</v>
      </c>
      <c r="D17" s="57">
        <v>0.2</v>
      </c>
      <c r="E17" s="10"/>
      <c r="F17" s="6"/>
      <c r="G17" s="13"/>
      <c r="H17" s="59" t="s">
        <v>20</v>
      </c>
      <c r="I17" s="62">
        <v>200000</v>
      </c>
      <c r="J17" s="6"/>
    </row>
    <row r="18" spans="1:10">
      <c r="A18" s="6"/>
      <c r="B18" s="11" t="s">
        <v>12</v>
      </c>
      <c r="C18" s="3" t="s">
        <v>15</v>
      </c>
      <c r="D18" s="58">
        <v>120</v>
      </c>
      <c r="E18" s="4" t="s">
        <v>13</v>
      </c>
      <c r="F18" s="6"/>
      <c r="G18" s="12"/>
      <c r="H18" s="59" t="s">
        <v>21</v>
      </c>
      <c r="I18" s="62">
        <v>50000</v>
      </c>
      <c r="J18" s="6"/>
    </row>
    <row r="19" spans="1:10">
      <c r="A19" s="6"/>
      <c r="B19" s="12"/>
      <c r="C19" s="6" t="s">
        <v>16</v>
      </c>
      <c r="D19" s="59">
        <v>100</v>
      </c>
      <c r="E19" s="7" t="s">
        <v>13</v>
      </c>
      <c r="F19" s="6"/>
      <c r="G19" s="12"/>
      <c r="H19" s="59" t="s">
        <v>22</v>
      </c>
      <c r="I19" s="62">
        <v>20000</v>
      </c>
      <c r="J19" s="6"/>
    </row>
    <row r="20" spans="1:10">
      <c r="A20" s="6"/>
      <c r="B20" s="14"/>
      <c r="C20" s="9"/>
      <c r="D20" s="9"/>
      <c r="E20" s="10"/>
      <c r="F20" s="6"/>
      <c r="G20" s="12"/>
      <c r="H20" s="59" t="s">
        <v>36</v>
      </c>
      <c r="I20" s="62">
        <v>1000000</v>
      </c>
      <c r="J20" s="6"/>
    </row>
    <row r="21" spans="1:10">
      <c r="A21" s="6"/>
      <c r="B21" s="13" t="s">
        <v>14</v>
      </c>
      <c r="C21" s="6" t="s">
        <v>15</v>
      </c>
      <c r="D21" s="59">
        <v>5</v>
      </c>
      <c r="E21" s="7" t="s">
        <v>17</v>
      </c>
      <c r="F21" s="6"/>
      <c r="G21" s="12"/>
      <c r="H21" s="59" t="s">
        <v>46</v>
      </c>
      <c r="I21" s="62">
        <v>300000</v>
      </c>
      <c r="J21" s="6"/>
    </row>
    <row r="22" spans="1:10" ht="19.5" thickBot="1">
      <c r="A22" s="6"/>
      <c r="B22" s="14"/>
      <c r="C22" s="9" t="s">
        <v>16</v>
      </c>
      <c r="D22" s="60">
        <v>1</v>
      </c>
      <c r="E22" s="10" t="s">
        <v>17</v>
      </c>
      <c r="F22" s="6"/>
      <c r="G22" s="17"/>
      <c r="H22" s="63" t="s">
        <v>23</v>
      </c>
      <c r="I22" s="64">
        <v>100000</v>
      </c>
      <c r="J22" s="6"/>
    </row>
    <row r="23" spans="1:10" ht="19.5" thickTop="1">
      <c r="A23" s="6"/>
      <c r="B23" s="6"/>
      <c r="C23" s="6"/>
      <c r="D23" s="6"/>
      <c r="E23" s="6"/>
      <c r="F23" s="6"/>
      <c r="G23" s="14"/>
      <c r="H23" s="9"/>
      <c r="I23" s="20">
        <f>SUM(I16:I22)</f>
        <v>2170000</v>
      </c>
      <c r="J23" s="6" t="s">
        <v>39</v>
      </c>
    </row>
    <row r="24" spans="1:10">
      <c r="A24" s="6"/>
      <c r="B24" s="38" t="s">
        <v>37</v>
      </c>
      <c r="C24" s="6"/>
      <c r="D24" s="6"/>
      <c r="E24" s="6"/>
      <c r="F24" s="6"/>
      <c r="G24" s="6"/>
      <c r="H24" s="6"/>
      <c r="I24" s="15"/>
      <c r="J24" s="6"/>
    </row>
    <row r="25" spans="1:10">
      <c r="A25" s="6"/>
      <c r="B25" s="2" t="s">
        <v>26</v>
      </c>
      <c r="C25" s="21" t="s">
        <v>25</v>
      </c>
      <c r="D25" s="50">
        <f>I15/I32</f>
        <v>4.807692307692308E-2</v>
      </c>
      <c r="E25" s="4"/>
      <c r="F25" s="6" t="s">
        <v>60</v>
      </c>
      <c r="G25" s="6"/>
      <c r="H25" s="6"/>
      <c r="I25" s="15"/>
      <c r="J25" s="6"/>
    </row>
    <row r="26" spans="1:10" ht="25.5">
      <c r="A26" s="6"/>
      <c r="B26" s="8"/>
      <c r="C26" s="28" t="s">
        <v>45</v>
      </c>
      <c r="D26" s="57">
        <v>1.2</v>
      </c>
      <c r="E26" s="10"/>
      <c r="F26" s="6"/>
      <c r="G26" s="6"/>
      <c r="H26" s="6"/>
      <c r="I26" s="15"/>
      <c r="J26" s="6"/>
    </row>
    <row r="27" spans="1:10" ht="19.5" thickBot="1">
      <c r="A27" s="36"/>
      <c r="B27" s="36"/>
      <c r="C27" s="39"/>
      <c r="D27" s="40"/>
      <c r="E27" s="36"/>
      <c r="F27" s="36"/>
      <c r="G27" s="36"/>
      <c r="H27" s="36"/>
      <c r="I27" s="37"/>
      <c r="J27" s="36"/>
    </row>
    <row r="28" spans="1:10">
      <c r="A28" s="53" t="s">
        <v>53</v>
      </c>
      <c r="B28" s="49"/>
      <c r="C28" s="33"/>
      <c r="D28" s="34"/>
      <c r="E28" s="32"/>
      <c r="F28" s="32"/>
      <c r="G28" s="32"/>
      <c r="H28" s="32"/>
      <c r="I28" s="35"/>
      <c r="J28" s="32"/>
    </row>
    <row r="29" spans="1:10">
      <c r="A29" s="6"/>
      <c r="B29" s="6"/>
      <c r="C29" s="29"/>
      <c r="D29" s="30"/>
      <c r="E29" s="6"/>
      <c r="F29" s="6"/>
      <c r="G29" s="6"/>
      <c r="H29" s="6"/>
      <c r="I29" s="15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15"/>
      <c r="J30" s="6"/>
    </row>
    <row r="31" spans="1:10">
      <c r="A31" s="6"/>
      <c r="B31" s="41" t="s">
        <v>55</v>
      </c>
      <c r="C31" s="42"/>
      <c r="D31" s="42"/>
      <c r="E31" s="43"/>
      <c r="F31" s="6"/>
      <c r="G31" s="41" t="s">
        <v>54</v>
      </c>
      <c r="H31" s="42"/>
      <c r="I31" s="43"/>
      <c r="J31" s="6"/>
    </row>
    <row r="32" spans="1:10">
      <c r="A32" s="6"/>
      <c r="B32" s="5" t="s">
        <v>33</v>
      </c>
      <c r="C32" s="6" t="s">
        <v>2</v>
      </c>
      <c r="D32" s="15">
        <f>D5*D18*D21*(1-D16)+D11*D18*D21*D16</f>
        <v>660000</v>
      </c>
      <c r="E32" s="7"/>
      <c r="F32" s="6"/>
      <c r="G32" s="21" t="s">
        <v>27</v>
      </c>
      <c r="H32" s="3"/>
      <c r="I32" s="18">
        <f>(D32+D34)*4</f>
        <v>3120000</v>
      </c>
      <c r="J32" s="6" t="s">
        <v>59</v>
      </c>
    </row>
    <row r="33" spans="1:10">
      <c r="A33" s="6"/>
      <c r="B33" s="5"/>
      <c r="C33" s="6" t="s">
        <v>1</v>
      </c>
      <c r="D33" s="15">
        <f>D6*D18*D21*(1-D16)+D12*D18*D21*D16</f>
        <v>147000</v>
      </c>
      <c r="E33" s="7"/>
      <c r="F33" s="6"/>
      <c r="G33" s="8" t="s">
        <v>5</v>
      </c>
      <c r="H33" s="9"/>
      <c r="I33" s="20">
        <f>(D33+D35)*4</f>
        <v>688000</v>
      </c>
      <c r="J33" s="6"/>
    </row>
    <row r="34" spans="1:10">
      <c r="A34" s="6"/>
      <c r="B34" s="5" t="s">
        <v>34</v>
      </c>
      <c r="C34" s="6" t="s">
        <v>2</v>
      </c>
      <c r="D34" s="15">
        <f>D5*D19*D22*(1-D17)+D11*D19*D22*D17</f>
        <v>120000</v>
      </c>
      <c r="E34" s="7"/>
      <c r="F34" s="6"/>
      <c r="G34" s="24" t="s">
        <v>28</v>
      </c>
      <c r="H34" s="27"/>
      <c r="I34" s="25">
        <f>I32-I33</f>
        <v>2432000</v>
      </c>
      <c r="J34" s="6"/>
    </row>
    <row r="35" spans="1:10">
      <c r="A35" s="6"/>
      <c r="B35" s="5"/>
      <c r="C35" s="6" t="s">
        <v>1</v>
      </c>
      <c r="D35" s="15">
        <f>D6*D19*D22*(1-D17)+D6*D19*D22*D17</f>
        <v>25000</v>
      </c>
      <c r="E35" s="7"/>
      <c r="F35" s="6"/>
      <c r="G35" s="21" t="s">
        <v>29</v>
      </c>
      <c r="H35" s="3"/>
      <c r="I35" s="4"/>
      <c r="J35" s="6"/>
    </row>
    <row r="36" spans="1:10">
      <c r="A36" s="6"/>
      <c r="B36" s="8"/>
      <c r="C36" s="9"/>
      <c r="D36" s="9"/>
      <c r="E36" s="10"/>
      <c r="F36" s="6"/>
      <c r="G36" s="5" t="s">
        <v>18</v>
      </c>
      <c r="H36" s="6"/>
      <c r="I36" s="19">
        <f>I32*$D$25</f>
        <v>150000</v>
      </c>
      <c r="J36" s="6" t="s">
        <v>61</v>
      </c>
    </row>
    <row r="37" spans="1:10">
      <c r="A37" s="6"/>
      <c r="B37" s="6"/>
      <c r="C37" s="6"/>
      <c r="D37" s="6"/>
      <c r="E37" s="6"/>
      <c r="F37" s="6"/>
      <c r="G37" s="5" t="s">
        <v>30</v>
      </c>
      <c r="H37" s="6"/>
      <c r="I37" s="23">
        <f>I23</f>
        <v>2170000</v>
      </c>
      <c r="J37" s="6" t="s">
        <v>39</v>
      </c>
    </row>
    <row r="38" spans="1:10">
      <c r="A38" s="6"/>
      <c r="B38" s="6"/>
      <c r="C38" s="6"/>
      <c r="D38" s="6"/>
      <c r="E38" s="6"/>
      <c r="F38" s="6"/>
      <c r="G38" s="5" t="s">
        <v>31</v>
      </c>
      <c r="H38" s="6"/>
      <c r="I38" s="23">
        <f>SUM(I36:I37)</f>
        <v>2320000</v>
      </c>
      <c r="J38" s="6"/>
    </row>
    <row r="39" spans="1:10">
      <c r="A39" s="6"/>
      <c r="B39" s="6"/>
      <c r="C39" s="6"/>
      <c r="D39" s="6"/>
      <c r="E39" s="6"/>
      <c r="F39" s="6"/>
      <c r="G39" s="24" t="s">
        <v>35</v>
      </c>
      <c r="H39" s="27"/>
      <c r="I39" s="26">
        <f>I34-I38</f>
        <v>112000</v>
      </c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15"/>
      <c r="J40" s="6"/>
    </row>
    <row r="41" spans="1:10">
      <c r="A41" s="6"/>
      <c r="B41" s="44" t="s">
        <v>42</v>
      </c>
      <c r="C41" s="45"/>
      <c r="D41" s="46"/>
      <c r="E41" s="6"/>
      <c r="F41" s="6"/>
      <c r="G41" s="6"/>
      <c r="H41" s="6"/>
      <c r="I41" s="15"/>
      <c r="J41" s="6"/>
    </row>
    <row r="42" spans="1:10">
      <c r="A42" s="6"/>
      <c r="B42" s="21" t="s">
        <v>27</v>
      </c>
      <c r="C42" s="3"/>
      <c r="D42" s="18">
        <f>I32*12</f>
        <v>37440000</v>
      </c>
      <c r="E42" s="6"/>
      <c r="F42" s="6"/>
      <c r="G42" s="47" t="s">
        <v>48</v>
      </c>
      <c r="H42" s="6"/>
      <c r="I42" s="15"/>
      <c r="J42" s="6"/>
    </row>
    <row r="43" spans="1:10">
      <c r="A43" s="6"/>
      <c r="B43" s="8" t="s">
        <v>5</v>
      </c>
      <c r="C43" s="9"/>
      <c r="D43" s="19">
        <f>I33*12</f>
        <v>8256000</v>
      </c>
      <c r="E43" s="6"/>
      <c r="F43" s="48" t="s">
        <v>51</v>
      </c>
      <c r="G43" s="38" t="s">
        <v>62</v>
      </c>
      <c r="H43" s="6"/>
      <c r="I43" s="15"/>
      <c r="J43" s="6"/>
    </row>
    <row r="44" spans="1:10">
      <c r="A44" s="6"/>
      <c r="B44" s="24" t="s">
        <v>28</v>
      </c>
      <c r="C44" s="27"/>
      <c r="D44" s="18">
        <f>D42-D43</f>
        <v>29184000</v>
      </c>
      <c r="E44" s="6"/>
      <c r="F44" s="48" t="s">
        <v>51</v>
      </c>
      <c r="G44" s="47" t="s">
        <v>49</v>
      </c>
      <c r="H44" s="6"/>
      <c r="I44" s="15"/>
      <c r="J44" s="6"/>
    </row>
    <row r="45" spans="1:10">
      <c r="A45" s="6"/>
      <c r="B45" s="21" t="s">
        <v>29</v>
      </c>
      <c r="C45" s="3"/>
      <c r="D45" s="18"/>
      <c r="E45" s="6"/>
      <c r="F45" s="48"/>
      <c r="G45" s="47" t="s">
        <v>50</v>
      </c>
      <c r="H45" s="6"/>
      <c r="I45" s="15"/>
      <c r="J45" s="6"/>
    </row>
    <row r="46" spans="1:10">
      <c r="A46" s="6"/>
      <c r="B46" s="5" t="s">
        <v>18</v>
      </c>
      <c r="C46" s="6"/>
      <c r="D46" s="19">
        <f>I36*12</f>
        <v>1800000</v>
      </c>
      <c r="E46" s="6"/>
      <c r="F46" s="6"/>
      <c r="G46" s="47"/>
      <c r="H46" s="6"/>
      <c r="I46" s="15"/>
      <c r="J46" s="6"/>
    </row>
    <row r="47" spans="1:10">
      <c r="A47" s="6"/>
      <c r="B47" s="5" t="s">
        <v>30</v>
      </c>
      <c r="C47" s="6"/>
      <c r="D47" s="19">
        <f>I37*12</f>
        <v>26040000</v>
      </c>
      <c r="E47" s="6"/>
      <c r="F47" s="6"/>
      <c r="G47" s="6"/>
      <c r="H47" s="6"/>
      <c r="I47" s="15"/>
      <c r="J47" s="6"/>
    </row>
    <row r="48" spans="1:10">
      <c r="A48" s="6"/>
      <c r="B48" s="5" t="s">
        <v>31</v>
      </c>
      <c r="C48" s="6"/>
      <c r="D48" s="20">
        <f>SUM(D46:D47)</f>
        <v>27840000</v>
      </c>
      <c r="E48" s="6"/>
      <c r="F48" s="6"/>
      <c r="G48" s="6"/>
      <c r="H48" s="6"/>
      <c r="I48" s="15"/>
      <c r="J48" s="6"/>
    </row>
    <row r="49" spans="1:10">
      <c r="A49" s="6"/>
      <c r="B49" s="24" t="s">
        <v>35</v>
      </c>
      <c r="C49" s="27"/>
      <c r="D49" s="25">
        <f>D44-D48</f>
        <v>1344000</v>
      </c>
      <c r="E49" s="6"/>
      <c r="F49" s="6"/>
      <c r="G49" s="6"/>
      <c r="H49" s="6"/>
      <c r="I49" s="15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15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15"/>
      <c r="J51" s="6"/>
    </row>
    <row r="52" spans="1:10">
      <c r="A52" s="6"/>
      <c r="B52" s="44" t="s">
        <v>43</v>
      </c>
      <c r="C52" s="45"/>
      <c r="D52" s="46"/>
      <c r="E52" s="6"/>
      <c r="F52" s="6"/>
      <c r="G52" s="6"/>
      <c r="H52" s="6"/>
      <c r="I52" s="15"/>
      <c r="J52" s="6"/>
    </row>
    <row r="53" spans="1:10">
      <c r="A53" s="6"/>
      <c r="B53" s="21" t="s">
        <v>27</v>
      </c>
      <c r="C53" s="3"/>
      <c r="D53" s="18">
        <f>D42*$D$26</f>
        <v>44928000</v>
      </c>
      <c r="E53" s="6"/>
      <c r="F53" s="6"/>
      <c r="G53" s="6"/>
      <c r="H53" s="6"/>
      <c r="I53" s="15"/>
      <c r="J53" s="6"/>
    </row>
    <row r="54" spans="1:10">
      <c r="A54" s="6"/>
      <c r="B54" s="8" t="s">
        <v>5</v>
      </c>
      <c r="C54" s="9"/>
      <c r="D54" s="20">
        <f>D43*$D$26</f>
        <v>9907200</v>
      </c>
      <c r="E54" s="6"/>
      <c r="F54" s="6"/>
      <c r="G54" s="6"/>
      <c r="H54" s="6"/>
      <c r="I54" s="15"/>
      <c r="J54" s="6"/>
    </row>
    <row r="55" spans="1:10">
      <c r="A55" s="6"/>
      <c r="B55" s="24" t="s">
        <v>28</v>
      </c>
      <c r="C55" s="27"/>
      <c r="D55" s="18">
        <f>D53-D54</f>
        <v>35020800</v>
      </c>
      <c r="E55" s="6"/>
      <c r="F55" s="6"/>
      <c r="G55" s="6"/>
      <c r="H55" s="6"/>
      <c r="I55" s="15"/>
      <c r="J55" s="6"/>
    </row>
    <row r="56" spans="1:10">
      <c r="A56" s="6"/>
      <c r="B56" s="21" t="s">
        <v>29</v>
      </c>
      <c r="C56" s="3"/>
      <c r="D56" s="18"/>
      <c r="E56" s="6"/>
      <c r="F56" s="6"/>
      <c r="G56" s="6"/>
      <c r="H56" s="6"/>
      <c r="I56" s="15"/>
      <c r="J56" s="6"/>
    </row>
    <row r="57" spans="1:10">
      <c r="A57" s="6"/>
      <c r="B57" s="5" t="s">
        <v>18</v>
      </c>
      <c r="C57" s="6"/>
      <c r="D57" s="19">
        <f>D46*$D$26</f>
        <v>2160000</v>
      </c>
      <c r="E57" s="6"/>
      <c r="F57" s="6"/>
      <c r="G57" s="6"/>
      <c r="H57" s="6"/>
      <c r="I57" s="15"/>
      <c r="J57" s="6"/>
    </row>
    <row r="58" spans="1:10">
      <c r="A58" s="6"/>
      <c r="B58" s="5" t="s">
        <v>30</v>
      </c>
      <c r="C58" s="6"/>
      <c r="D58" s="19">
        <f>D47</f>
        <v>26040000</v>
      </c>
      <c r="E58" s="6"/>
      <c r="F58" s="6"/>
      <c r="G58" s="6"/>
      <c r="H58" s="6"/>
      <c r="I58" s="15"/>
      <c r="J58" s="6"/>
    </row>
    <row r="59" spans="1:10">
      <c r="A59" s="6"/>
      <c r="B59" s="5" t="s">
        <v>31</v>
      </c>
      <c r="C59" s="6"/>
      <c r="D59" s="20">
        <f>SUM(D57:D58)</f>
        <v>28200000</v>
      </c>
      <c r="E59" s="6"/>
      <c r="F59" s="6"/>
      <c r="G59" s="6"/>
      <c r="H59" s="6"/>
      <c r="I59" s="15"/>
      <c r="J59" s="6"/>
    </row>
    <row r="60" spans="1:10">
      <c r="A60" s="6"/>
      <c r="B60" s="24" t="s">
        <v>35</v>
      </c>
      <c r="C60" s="27"/>
      <c r="D60" s="25">
        <f>D55-D59</f>
        <v>6820800</v>
      </c>
      <c r="E60" s="6"/>
      <c r="F60" s="6"/>
      <c r="G60" s="6"/>
      <c r="H60" s="6"/>
      <c r="I60" s="15"/>
      <c r="J60" s="6"/>
    </row>
    <row r="61" spans="1:10">
      <c r="A61" s="6"/>
      <c r="B61" s="6"/>
      <c r="C61" s="6"/>
      <c r="D61" s="6"/>
      <c r="E61" s="6"/>
      <c r="F61" s="6"/>
      <c r="G61" s="6"/>
      <c r="H61" s="6"/>
      <c r="I61" s="15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15"/>
      <c r="J62" s="6"/>
    </row>
    <row r="63" spans="1:10">
      <c r="A63" s="6"/>
      <c r="B63" s="44" t="s">
        <v>44</v>
      </c>
      <c r="C63" s="45"/>
      <c r="D63" s="46"/>
      <c r="E63" s="6"/>
      <c r="F63" s="6"/>
      <c r="G63" s="6"/>
      <c r="H63" s="6"/>
      <c r="I63" s="15"/>
      <c r="J63" s="6"/>
    </row>
    <row r="64" spans="1:10">
      <c r="A64" s="6"/>
      <c r="B64" s="21" t="s">
        <v>27</v>
      </c>
      <c r="C64" s="3"/>
      <c r="D64" s="18">
        <f>D53*$D$26</f>
        <v>53913600</v>
      </c>
      <c r="E64" s="6"/>
      <c r="F64" s="6"/>
      <c r="G64" s="6"/>
      <c r="H64" s="6"/>
      <c r="I64" s="15"/>
      <c r="J64" s="6"/>
    </row>
    <row r="65" spans="1:10">
      <c r="A65" s="6"/>
      <c r="B65" s="8" t="s">
        <v>5</v>
      </c>
      <c r="C65" s="9"/>
      <c r="D65" s="20">
        <f>D54*$D$26</f>
        <v>11888640</v>
      </c>
      <c r="E65" s="6"/>
      <c r="F65" s="6"/>
      <c r="G65" s="6"/>
      <c r="H65" s="6"/>
      <c r="I65" s="15"/>
      <c r="J65" s="6"/>
    </row>
    <row r="66" spans="1:10">
      <c r="A66" s="6"/>
      <c r="B66" s="24" t="s">
        <v>28</v>
      </c>
      <c r="C66" s="27"/>
      <c r="D66" s="18">
        <f>D64-D65</f>
        <v>42024960</v>
      </c>
      <c r="E66" s="6"/>
      <c r="F66" s="6"/>
      <c r="G66" s="6"/>
      <c r="H66" s="6"/>
      <c r="I66" s="15"/>
      <c r="J66" s="6"/>
    </row>
    <row r="67" spans="1:10">
      <c r="A67" s="6"/>
      <c r="B67" s="21" t="s">
        <v>29</v>
      </c>
      <c r="C67" s="3"/>
      <c r="D67" s="18"/>
      <c r="E67" s="6"/>
      <c r="F67" s="6"/>
      <c r="G67" s="6"/>
      <c r="H67" s="6"/>
      <c r="I67" s="15"/>
      <c r="J67" s="6"/>
    </row>
    <row r="68" spans="1:10">
      <c r="A68" s="6"/>
      <c r="B68" s="5" t="s">
        <v>18</v>
      </c>
      <c r="C68" s="6"/>
      <c r="D68" s="19">
        <f>D57*$D$26</f>
        <v>2592000</v>
      </c>
      <c r="E68" s="6"/>
      <c r="F68" s="6"/>
      <c r="G68" s="6"/>
      <c r="H68" s="6"/>
      <c r="I68" s="15"/>
      <c r="J68" s="6"/>
    </row>
    <row r="69" spans="1:10">
      <c r="A69" s="6"/>
      <c r="B69" s="5" t="s">
        <v>30</v>
      </c>
      <c r="C69" s="6"/>
      <c r="D69" s="19">
        <f>D58</f>
        <v>26040000</v>
      </c>
      <c r="E69" s="6"/>
      <c r="F69" s="6"/>
      <c r="G69" s="6"/>
      <c r="H69" s="6"/>
      <c r="I69" s="15"/>
      <c r="J69" s="6"/>
    </row>
    <row r="70" spans="1:10">
      <c r="A70" s="6"/>
      <c r="B70" s="5" t="s">
        <v>31</v>
      </c>
      <c r="C70" s="6"/>
      <c r="D70" s="20">
        <f>SUM(D68:D69)</f>
        <v>28632000</v>
      </c>
      <c r="E70" s="6"/>
      <c r="F70" s="6"/>
      <c r="G70" s="6"/>
      <c r="H70" s="6"/>
      <c r="I70" s="15"/>
      <c r="J70" s="6"/>
    </row>
    <row r="71" spans="1:10">
      <c r="A71" s="6"/>
      <c r="B71" s="24" t="s">
        <v>35</v>
      </c>
      <c r="C71" s="27"/>
      <c r="D71" s="25">
        <f>D66-D70</f>
        <v>13392960</v>
      </c>
      <c r="E71" s="6"/>
      <c r="F71" s="6"/>
      <c r="G71" s="6"/>
      <c r="H71" s="6"/>
      <c r="I71" s="15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15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15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15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15"/>
      <c r="J75" s="6"/>
    </row>
  </sheetData>
  <sheetProtection algorithmName="SHA-512" hashValue="E70cKVh14voqMinmtnrOHnDIzeSFjmFadGdilYpVxw+SU0sMVH+b46udptN0qb9mSczNm8fwA+fNWD64di8JyQ==" saltValue="gKy8zdlCJqpG+sQfRq3+Iw==" spinCount="100000" sheet="1" objects="1" scenarios="1" selectLockedCells="1"/>
  <phoneticPr fontId="3"/>
  <pageMargins left="0.7" right="0.7" top="0.75" bottom="0.75" header="0.3" footer="0.3"/>
  <pageSetup paperSize="9" scale="71" orientation="portrait" r:id="rId1"/>
  <rowBreaks count="1" manualBreakCount="1">
    <brk id="5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</dc:creator>
  <cp:lastModifiedBy>CASH</cp:lastModifiedBy>
  <dcterms:created xsi:type="dcterms:W3CDTF">2017-05-19T12:55:55Z</dcterms:created>
  <dcterms:modified xsi:type="dcterms:W3CDTF">2017-06-30T01:34:18Z</dcterms:modified>
</cp:coreProperties>
</file>